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ьга 11.12.2019\2025 ГОД\КОМИТЕТОВСКИЕ ДЕНЬГИ - КОНКУРС\НАШИ ПРЕДЛОЖЕНИЯ\ЗОЛОТАРНИК\"/>
    </mc:Choice>
  </mc:AlternateContent>
  <xr:revisionPtr revIDLastSave="0" documentId="8_{285245ED-16FE-482D-A812-BCF32C84473C}" xr6:coauthVersionLast="38" xr6:coauthVersionMax="38" xr10:uidLastSave="{00000000-0000-0000-0000-000000000000}"/>
  <bookViews>
    <workbookView xWindow="0" yWindow="0" windowWidth="17445" windowHeight="11745" xr2:uid="{00000000-000D-0000-FFFF-FFFF00000000}"/>
  </bookViews>
  <sheets>
    <sheet name="золотарник-косьба 1га" sheetId="9" r:id="rId1"/>
  </sheets>
  <calcPr calcId="179021"/>
</workbook>
</file>

<file path=xl/calcChain.xml><?xml version="1.0" encoding="utf-8"?>
<calcChain xmlns="http://schemas.openxmlformats.org/spreadsheetml/2006/main">
  <c r="F25" i="9" l="1"/>
  <c r="F24" i="9"/>
  <c r="F11" i="9"/>
  <c r="F22" i="9"/>
  <c r="F30" i="9"/>
  <c r="F33" i="9" s="1"/>
  <c r="F21" i="9"/>
  <c r="F9" i="9"/>
  <c r="F26" i="9" l="1"/>
  <c r="F13" i="9"/>
  <c r="F14" i="9" s="1"/>
  <c r="F15" i="9" l="1"/>
  <c r="F16" i="9" s="1"/>
  <c r="F17" i="9" s="1"/>
  <c r="F27" i="9" s="1"/>
  <c r="F18" i="9"/>
  <c r="F19" i="9" s="1"/>
  <c r="F28" i="9" s="1"/>
  <c r="F34" i="9" l="1"/>
  <c r="F35" i="9" s="1"/>
  <c r="F36" i="9" s="1"/>
  <c r="F38" i="9" s="1"/>
</calcChain>
</file>

<file path=xl/sharedStrings.xml><?xml version="1.0" encoding="utf-8"?>
<sst xmlns="http://schemas.openxmlformats.org/spreadsheetml/2006/main" count="74" uniqueCount="58">
  <si>
    <t>Статьи затрат</t>
  </si>
  <si>
    <t>Ед.</t>
  </si>
  <si>
    <t>измер.</t>
  </si>
  <si>
    <t>руб.</t>
  </si>
  <si>
    <t>2.</t>
  </si>
  <si>
    <t>3.</t>
  </si>
  <si>
    <t>%</t>
  </si>
  <si>
    <t>4.</t>
  </si>
  <si>
    <t>Номер</t>
  </si>
  <si>
    <t>позиции</t>
  </si>
  <si>
    <t>Заработная плата:</t>
  </si>
  <si>
    <t xml:space="preserve"> </t>
  </si>
  <si>
    <t>Итого:</t>
  </si>
  <si>
    <t>Сумма,</t>
  </si>
  <si>
    <t xml:space="preserve">   1.</t>
  </si>
  <si>
    <t>Ст-ть за</t>
  </si>
  <si>
    <t>1-цу,руб</t>
  </si>
  <si>
    <t>Премия</t>
  </si>
  <si>
    <t>7.</t>
  </si>
  <si>
    <t>100м2</t>
  </si>
  <si>
    <t>ВСЕГО зарплата:</t>
  </si>
  <si>
    <t xml:space="preserve">   л</t>
  </si>
  <si>
    <t>Плановые  накопления</t>
  </si>
  <si>
    <t>Итого сдельная зарплата:</t>
  </si>
  <si>
    <t>Дополн.зарплата(стаж,конт.)</t>
  </si>
  <si>
    <t>Колич-</t>
  </si>
  <si>
    <t>во</t>
  </si>
  <si>
    <t>ИТОГО:</t>
  </si>
  <si>
    <t>Начисление соцстраха</t>
  </si>
  <si>
    <t xml:space="preserve">ПЛАНОВАЯ  СМЕТА ЗАТРАТ </t>
  </si>
  <si>
    <t>ИТОГО зарплата:</t>
  </si>
  <si>
    <t>5.</t>
  </si>
  <si>
    <t xml:space="preserve">Накладные расходы </t>
  </si>
  <si>
    <t>Скашивание комбинирован.</t>
  </si>
  <si>
    <t>8.</t>
  </si>
  <si>
    <t>(мех.сп.)</t>
  </si>
  <si>
    <t>Расход топлива (с учетом переездов) на косьбу:</t>
  </si>
  <si>
    <t>Обработка газонов гербицидами</t>
  </si>
  <si>
    <t>Материалы:</t>
  </si>
  <si>
    <t>вода для разведения гербицидов</t>
  </si>
  <si>
    <t>м³</t>
  </si>
  <si>
    <t>гербицид "Магнум"</t>
  </si>
  <si>
    <t>итого материалы:</t>
  </si>
  <si>
    <t>Входной налог</t>
  </si>
  <si>
    <t>СИЗ</t>
  </si>
  <si>
    <t>АИ-95(0,1*1,0*1647,43)</t>
  </si>
  <si>
    <t>на выполнение работ по уничтожению инвазивных чужеродных дикорастущих</t>
  </si>
  <si>
    <t>гр.</t>
  </si>
  <si>
    <t xml:space="preserve">с применением опрыскивателя  </t>
  </si>
  <si>
    <t xml:space="preserve">расход топлива на химобработку: </t>
  </si>
  <si>
    <t>АИ-95(0,16*0,4*998,2)</t>
  </si>
  <si>
    <t>л</t>
  </si>
  <si>
    <t xml:space="preserve">масло 2-х тактное(2% от топл.) </t>
  </si>
  <si>
    <t>Итого  ГСМ:</t>
  </si>
  <si>
    <t>Всего затрат:</t>
  </si>
  <si>
    <t>газонов первой группы типа  SHTIL FS-400,450,(К=1,3,до 20см.)</t>
  </si>
  <si>
    <r>
      <t xml:space="preserve">растений (золотарник канадский) на </t>
    </r>
    <r>
      <rPr>
        <b/>
        <sz val="14"/>
        <rFont val="Times New Roman"/>
        <family val="1"/>
        <charset val="204"/>
      </rPr>
      <t>2025 год</t>
    </r>
    <r>
      <rPr>
        <sz val="14"/>
        <rFont val="Times New Roman"/>
        <family val="1"/>
        <charset val="204"/>
      </rPr>
      <t xml:space="preserve"> </t>
    </r>
  </si>
  <si>
    <t xml:space="preserve">                                                         S=16,4743га=164 743 м²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</si>
</sst>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"/>
  </numFmts>
  <fonts count="18" x14ac:knownFonts="1">
    <font>
      <sz val="10"/>
      <name val="Arial"/>
    </font>
    <font>
      <b/>
      <sz val="14"/>
      <name val="Arial"/>
      <family val="2"/>
      <charset val="204"/>
    </font>
    <font>
      <sz val="12"/>
      <name val="Arial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Border="1"/>
    <xf numFmtId="0" fontId="6" fillId="0" borderId="11" xfId="0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49" fontId="5" fillId="0" borderId="0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/>
    <xf numFmtId="16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9" fillId="0" borderId="0" xfId="0" applyFont="1"/>
    <xf numFmtId="0" fontId="2" fillId="0" borderId="0" xfId="0" applyFont="1" applyBorder="1" applyAlignment="1"/>
    <xf numFmtId="4" fontId="2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165" fontId="5" fillId="0" borderId="0" xfId="0" applyNumberFormat="1" applyFont="1" applyBorder="1" applyAlignment="1">
      <alignment horizontal="center"/>
    </xf>
    <xf numFmtId="0" fontId="10" fillId="0" borderId="0" xfId="0" applyFont="1" applyBorder="1" applyAlignment="1"/>
    <xf numFmtId="4" fontId="9" fillId="0" borderId="0" xfId="0" applyNumberFormat="1" applyFont="1" applyBorder="1"/>
    <xf numFmtId="0" fontId="3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7" fillId="0" borderId="14" xfId="0" applyFont="1" applyBorder="1" applyAlignment="1">
      <alignment horizontal="left"/>
    </xf>
    <xf numFmtId="0" fontId="7" fillId="0" borderId="17" xfId="0" applyFont="1" applyBorder="1"/>
    <xf numFmtId="0" fontId="7" fillId="0" borderId="1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12" xfId="0" applyFont="1" applyBorder="1"/>
    <xf numFmtId="0" fontId="12" fillId="0" borderId="2" xfId="0" applyFont="1" applyBorder="1" applyAlignment="1">
      <alignment horizontal="center"/>
    </xf>
    <xf numFmtId="4" fontId="12" fillId="0" borderId="2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4" xfId="0" applyFont="1" applyBorder="1"/>
    <xf numFmtId="0" fontId="12" fillId="0" borderId="3" xfId="0" applyFont="1" applyBorder="1" applyAlignment="1"/>
    <xf numFmtId="0" fontId="15" fillId="0" borderId="4" xfId="0" applyFont="1" applyBorder="1" applyAlignment="1"/>
    <xf numFmtId="4" fontId="12" fillId="0" borderId="3" xfId="0" applyNumberFormat="1" applyFont="1" applyBorder="1" applyAlignment="1"/>
    <xf numFmtId="4" fontId="14" fillId="0" borderId="4" xfId="0" applyNumberFormat="1" applyFont="1" applyBorder="1"/>
    <xf numFmtId="0" fontId="12" fillId="0" borderId="1" xfId="0" applyFont="1" applyBorder="1"/>
    <xf numFmtId="0" fontId="12" fillId="0" borderId="0" xfId="0" applyFont="1" applyBorder="1" applyAlignment="1"/>
    <xf numFmtId="0" fontId="15" fillId="0" borderId="1" xfId="0" applyFont="1" applyBorder="1" applyAlignment="1"/>
    <xf numFmtId="4" fontId="12" fillId="0" borderId="0" xfId="0" applyNumberFormat="1" applyFont="1" applyBorder="1" applyAlignment="1"/>
    <xf numFmtId="0" fontId="8" fillId="0" borderId="30" xfId="0" applyFont="1" applyBorder="1" applyAlignment="1">
      <alignment horizontal="center"/>
    </xf>
    <xf numFmtId="0" fontId="13" fillId="0" borderId="7" xfId="0" applyFont="1" applyBorder="1"/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5" fontId="12" fillId="0" borderId="5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0" fontId="12" fillId="0" borderId="7" xfId="0" applyFont="1" applyBorder="1"/>
    <xf numFmtId="4" fontId="12" fillId="0" borderId="4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4" fontId="12" fillId="0" borderId="8" xfId="0" applyNumberFormat="1" applyFont="1" applyBorder="1" applyAlignment="1">
      <alignment horizontal="center"/>
    </xf>
    <xf numFmtId="0" fontId="13" fillId="0" borderId="32" xfId="0" applyFont="1" applyBorder="1"/>
    <xf numFmtId="0" fontId="12" fillId="0" borderId="32" xfId="0" applyFont="1" applyBorder="1" applyAlignment="1">
      <alignment horizontal="center"/>
    </xf>
    <xf numFmtId="4" fontId="13" fillId="0" borderId="32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3" fillId="0" borderId="10" xfId="0" applyFont="1" applyBorder="1"/>
    <xf numFmtId="0" fontId="13" fillId="0" borderId="1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16" fillId="0" borderId="27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3" fillId="0" borderId="9" xfId="0" applyFont="1" applyBorder="1"/>
    <xf numFmtId="0" fontId="12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5" fontId="12" fillId="0" borderId="6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0" fontId="13" fillId="0" borderId="13" xfId="0" applyFont="1" applyBorder="1"/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5" fontId="15" fillId="0" borderId="14" xfId="0" applyNumberFormat="1" applyFont="1" applyBorder="1" applyAlignment="1">
      <alignment horizontal="center"/>
    </xf>
    <xf numFmtId="4" fontId="13" fillId="0" borderId="26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12" fillId="0" borderId="0" xfId="0" applyNumberFormat="1" applyFont="1" applyBorder="1"/>
    <xf numFmtId="0" fontId="12" fillId="0" borderId="1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4" fontId="12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13" fillId="0" borderId="25" xfId="0" applyNumberFormat="1" applyFont="1" applyBorder="1"/>
    <xf numFmtId="4" fontId="13" fillId="0" borderId="6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9" fontId="13" fillId="0" borderId="18" xfId="0" applyNumberFormat="1" applyFont="1" applyBorder="1"/>
    <xf numFmtId="4" fontId="12" fillId="0" borderId="10" xfId="0" applyNumberFormat="1" applyFont="1" applyBorder="1" applyAlignment="1">
      <alignment horizontal="center"/>
    </xf>
    <xf numFmtId="49" fontId="12" fillId="0" borderId="16" xfId="0" applyNumberFormat="1" applyFont="1" applyBorder="1"/>
    <xf numFmtId="4" fontId="12" fillId="0" borderId="17" xfId="0" applyNumberFormat="1" applyFont="1" applyBorder="1" applyAlignment="1">
      <alignment horizontal="center"/>
    </xf>
    <xf numFmtId="4" fontId="12" fillId="0" borderId="12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49" fontId="12" fillId="0" borderId="18" xfId="0" applyNumberFormat="1" applyFont="1" applyBorder="1"/>
    <xf numFmtId="0" fontId="12" fillId="0" borderId="25" xfId="0" applyFont="1" applyBorder="1" applyAlignment="1">
      <alignment horizontal="center"/>
    </xf>
    <xf numFmtId="16" fontId="8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6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2" fontId="12" fillId="0" borderId="8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4" xfId="0" applyFont="1" applyBorder="1" applyAlignment="1">
      <alignment horizontal="center"/>
    </xf>
    <xf numFmtId="49" fontId="12" fillId="0" borderId="26" xfId="0" applyNumberFormat="1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12" fillId="0" borderId="24" xfId="0" applyNumberFormat="1" applyFont="1" applyBorder="1" applyAlignment="1">
      <alignment horizontal="center"/>
    </xf>
    <xf numFmtId="49" fontId="12" fillId="0" borderId="24" xfId="0" applyNumberFormat="1" applyFont="1" applyBorder="1"/>
    <xf numFmtId="0" fontId="12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12" fillId="0" borderId="3" xfId="0" applyNumberFormat="1" applyFont="1" applyBorder="1"/>
    <xf numFmtId="4" fontId="12" fillId="0" borderId="26" xfId="0" applyNumberFormat="1" applyFont="1" applyBorder="1" applyAlignment="1">
      <alignment horizontal="center"/>
    </xf>
    <xf numFmtId="49" fontId="13" fillId="0" borderId="0" xfId="0" applyNumberFormat="1" applyFont="1" applyBorder="1"/>
    <xf numFmtId="49" fontId="13" fillId="0" borderId="16" xfId="0" applyNumberFormat="1" applyFont="1" applyBorder="1"/>
    <xf numFmtId="4" fontId="13" fillId="0" borderId="12" xfId="0" applyNumberFormat="1" applyFont="1" applyBorder="1" applyAlignment="1">
      <alignment horizontal="center"/>
    </xf>
    <xf numFmtId="49" fontId="13" fillId="0" borderId="4" xfId="0" applyNumberFormat="1" applyFont="1" applyBorder="1"/>
    <xf numFmtId="0" fontId="8" fillId="0" borderId="11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4" fontId="0" fillId="0" borderId="0" xfId="0" applyNumberForma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"/>
  <sheetViews>
    <sheetView tabSelected="1" workbookViewId="0">
      <selection activeCell="A40" sqref="A40"/>
    </sheetView>
  </sheetViews>
  <sheetFormatPr defaultRowHeight="12.75" x14ac:dyDescent="0.2"/>
  <cols>
    <col min="2" max="2" width="32.140625" customWidth="1"/>
    <col min="3" max="3" width="9.5703125" customWidth="1"/>
    <col min="4" max="4" width="9.85546875" customWidth="1"/>
    <col min="5" max="5" width="12.140625" customWidth="1"/>
    <col min="6" max="6" width="20.28515625" customWidth="1"/>
    <col min="7" max="7" width="10.5703125" customWidth="1"/>
    <col min="16" max="16" width="10.42578125" customWidth="1"/>
    <col min="17" max="17" width="22.7109375" customWidth="1"/>
    <col min="18" max="18" width="10.140625" customWidth="1"/>
    <col min="19" max="19" width="11.5703125" customWidth="1"/>
    <col min="20" max="20" width="12" customWidth="1"/>
    <col min="21" max="21" width="17.140625" customWidth="1"/>
  </cols>
  <sheetData>
    <row r="1" spans="1:22" ht="18.75" x14ac:dyDescent="0.3">
      <c r="A1" s="158" t="s">
        <v>29</v>
      </c>
      <c r="B1" s="158"/>
      <c r="C1" s="158"/>
      <c r="D1" s="158"/>
      <c r="E1" s="7"/>
      <c r="F1" s="7"/>
      <c r="L1" s="19"/>
      <c r="M1" s="19"/>
      <c r="N1" s="19"/>
      <c r="O1" s="19"/>
      <c r="P1" s="157"/>
      <c r="Q1" s="157"/>
      <c r="R1" s="157"/>
      <c r="S1" s="157"/>
      <c r="T1" s="157"/>
      <c r="U1" s="21"/>
      <c r="V1" s="19"/>
    </row>
    <row r="2" spans="1:22" ht="14.25" customHeight="1" x14ac:dyDescent="0.3">
      <c r="A2" s="159" t="s">
        <v>46</v>
      </c>
      <c r="B2" s="159"/>
      <c r="C2" s="159"/>
      <c r="D2" s="159"/>
      <c r="E2" s="159"/>
      <c r="F2" s="159"/>
      <c r="L2" s="19"/>
      <c r="M2" s="19"/>
      <c r="N2" s="19"/>
      <c r="O2" s="19"/>
      <c r="P2" s="166"/>
      <c r="Q2" s="166"/>
      <c r="R2" s="166"/>
      <c r="S2" s="166"/>
      <c r="T2" s="166"/>
      <c r="U2" s="166"/>
      <c r="V2" s="19"/>
    </row>
    <row r="3" spans="1:22" ht="15" customHeight="1" x14ac:dyDescent="0.3">
      <c r="A3" s="160" t="s">
        <v>56</v>
      </c>
      <c r="B3" s="160"/>
      <c r="C3" s="160"/>
      <c r="D3" s="160"/>
      <c r="E3" s="160"/>
      <c r="F3" s="160"/>
      <c r="L3" s="19"/>
      <c r="M3" s="19"/>
      <c r="N3" s="19"/>
      <c r="O3" s="19"/>
      <c r="P3" s="165"/>
      <c r="Q3" s="165"/>
      <c r="R3" s="165"/>
      <c r="S3" s="165"/>
      <c r="T3" s="165"/>
      <c r="U3" s="165"/>
      <c r="V3" s="19"/>
    </row>
    <row r="4" spans="1:22" ht="19.5" thickBot="1" x14ac:dyDescent="0.35">
      <c r="A4" s="161" t="s">
        <v>57</v>
      </c>
      <c r="B4" s="161"/>
      <c r="C4" s="161"/>
      <c r="D4" s="161"/>
      <c r="E4" s="161"/>
      <c r="F4" s="161"/>
      <c r="L4" s="19"/>
      <c r="M4" s="19"/>
      <c r="N4" s="19"/>
      <c r="O4" s="19"/>
      <c r="P4" s="166"/>
      <c r="Q4" s="166"/>
      <c r="R4" s="166"/>
      <c r="S4" s="166"/>
      <c r="T4" s="166"/>
      <c r="U4" s="166"/>
      <c r="V4" s="19"/>
    </row>
    <row r="5" spans="1:22" ht="15.75" x14ac:dyDescent="0.25">
      <c r="A5" s="144" t="s">
        <v>8</v>
      </c>
      <c r="B5" s="145" t="s">
        <v>0</v>
      </c>
      <c r="C5" s="146" t="s">
        <v>1</v>
      </c>
      <c r="D5" s="147" t="s">
        <v>25</v>
      </c>
      <c r="E5" s="148" t="s">
        <v>15</v>
      </c>
      <c r="F5" s="149" t="s">
        <v>13</v>
      </c>
      <c r="L5" s="19"/>
      <c r="M5" s="19"/>
      <c r="N5" s="19"/>
      <c r="O5" s="19"/>
      <c r="P5" s="22"/>
      <c r="Q5" s="22"/>
      <c r="R5" s="23"/>
      <c r="S5" s="23"/>
      <c r="T5" s="24"/>
      <c r="U5" s="22"/>
      <c r="V5" s="19"/>
    </row>
    <row r="6" spans="1:22" ht="16.5" thickBot="1" x14ac:dyDescent="0.3">
      <c r="A6" s="150" t="s">
        <v>9</v>
      </c>
      <c r="B6" s="151"/>
      <c r="C6" s="152" t="s">
        <v>2</v>
      </c>
      <c r="D6" s="153" t="s">
        <v>26</v>
      </c>
      <c r="E6" s="154" t="s">
        <v>16</v>
      </c>
      <c r="F6" s="155" t="s">
        <v>3</v>
      </c>
      <c r="L6" s="19"/>
      <c r="M6" s="19"/>
      <c r="N6" s="19"/>
      <c r="O6" s="19"/>
      <c r="P6" s="22"/>
      <c r="Q6" s="22"/>
      <c r="R6" s="23"/>
      <c r="S6" s="23"/>
      <c r="T6" s="24"/>
      <c r="U6" s="22"/>
      <c r="V6" s="19"/>
    </row>
    <row r="7" spans="1:22" ht="16.5" customHeight="1" thickBot="1" x14ac:dyDescent="0.25">
      <c r="A7" s="2">
        <v>1</v>
      </c>
      <c r="B7" s="5">
        <v>2</v>
      </c>
      <c r="C7" s="2">
        <v>3</v>
      </c>
      <c r="D7" s="6">
        <v>4</v>
      </c>
      <c r="E7" s="2">
        <v>5</v>
      </c>
      <c r="F7" s="2">
        <v>6</v>
      </c>
      <c r="L7" s="125" t="s">
        <v>11</v>
      </c>
      <c r="M7" s="19"/>
      <c r="N7" s="19"/>
      <c r="O7" s="19"/>
      <c r="P7" s="24"/>
      <c r="Q7" s="24"/>
      <c r="R7" s="24"/>
      <c r="S7" s="24"/>
      <c r="T7" s="24"/>
      <c r="U7" s="24"/>
      <c r="V7" s="19"/>
    </row>
    <row r="8" spans="1:22" ht="19.5" thickBot="1" x14ac:dyDescent="0.35">
      <c r="A8" s="38" t="s">
        <v>14</v>
      </c>
      <c r="B8" s="39" t="s">
        <v>10</v>
      </c>
      <c r="C8" s="40"/>
      <c r="D8" s="41"/>
      <c r="E8" s="42"/>
      <c r="F8" s="41"/>
      <c r="L8" s="19"/>
      <c r="M8" s="19"/>
      <c r="N8" s="19"/>
      <c r="O8" s="19"/>
      <c r="P8" s="25"/>
      <c r="Q8" s="26"/>
      <c r="R8" s="27"/>
      <c r="S8" s="27"/>
      <c r="T8" s="27"/>
      <c r="U8" s="27"/>
      <c r="V8" s="19"/>
    </row>
    <row r="9" spans="1:22" ht="17.25" customHeight="1" x14ac:dyDescent="0.25">
      <c r="A9" s="43">
        <v>43</v>
      </c>
      <c r="B9" s="44" t="s">
        <v>33</v>
      </c>
      <c r="C9" s="45" t="s">
        <v>19</v>
      </c>
      <c r="D9" s="124">
        <v>1647.43</v>
      </c>
      <c r="E9" s="46">
        <v>1.7</v>
      </c>
      <c r="F9" s="47">
        <f>D9*E9</f>
        <v>2800.6309999999999</v>
      </c>
      <c r="L9" s="19"/>
      <c r="M9" s="19"/>
      <c r="N9" s="19"/>
      <c r="O9" s="19"/>
      <c r="P9" s="16"/>
      <c r="Q9" s="28"/>
      <c r="R9" s="16"/>
      <c r="S9" s="12"/>
      <c r="T9" s="29"/>
      <c r="U9" s="12"/>
      <c r="V9" s="19"/>
    </row>
    <row r="10" spans="1:22" ht="15.75" x14ac:dyDescent="0.25">
      <c r="A10" s="48" t="s">
        <v>35</v>
      </c>
      <c r="B10" s="49" t="s">
        <v>55</v>
      </c>
      <c r="C10" s="50"/>
      <c r="D10" s="51"/>
      <c r="E10" s="52"/>
      <c r="F10" s="53"/>
      <c r="L10" s="19"/>
      <c r="M10" s="19"/>
      <c r="N10" s="19"/>
      <c r="O10" s="19"/>
      <c r="P10" s="16"/>
      <c r="Q10" s="28"/>
      <c r="R10" s="14"/>
      <c r="S10" s="30"/>
      <c r="T10" s="15"/>
      <c r="U10" s="31"/>
      <c r="V10" s="19"/>
    </row>
    <row r="11" spans="1:22" ht="15.75" x14ac:dyDescent="0.25">
      <c r="A11" s="43">
        <v>120</v>
      </c>
      <c r="B11" s="54" t="s">
        <v>37</v>
      </c>
      <c r="C11" s="45" t="s">
        <v>19</v>
      </c>
      <c r="D11" s="94">
        <v>998.2</v>
      </c>
      <c r="E11" s="97">
        <v>0.91</v>
      </c>
      <c r="F11" s="47">
        <f>D11*E11</f>
        <v>908.36200000000008</v>
      </c>
      <c r="L11" s="19"/>
      <c r="M11" s="19"/>
      <c r="N11" s="19"/>
      <c r="O11" s="19"/>
      <c r="P11" s="18"/>
      <c r="Q11" s="28"/>
      <c r="R11" s="14"/>
      <c r="S11" s="30"/>
      <c r="T11" s="15"/>
      <c r="U11" s="31"/>
      <c r="V11" s="19"/>
    </row>
    <row r="12" spans="1:22" ht="15.75" x14ac:dyDescent="0.25">
      <c r="A12" s="43" t="s">
        <v>35</v>
      </c>
      <c r="B12" s="54" t="s">
        <v>48</v>
      </c>
      <c r="C12" s="55"/>
      <c r="D12" s="56"/>
      <c r="E12" s="57"/>
      <c r="F12" s="53"/>
      <c r="L12" s="19"/>
      <c r="M12" s="19"/>
      <c r="N12" s="19"/>
      <c r="O12" s="19"/>
      <c r="P12" s="18"/>
      <c r="Q12" s="28"/>
      <c r="R12" s="14"/>
      <c r="S12" s="30"/>
      <c r="T12" s="15"/>
      <c r="U12" s="31"/>
      <c r="V12" s="19"/>
    </row>
    <row r="13" spans="1:22" ht="15.75" customHeight="1" x14ac:dyDescent="0.3">
      <c r="A13" s="58"/>
      <c r="B13" s="59" t="s">
        <v>23</v>
      </c>
      <c r="C13" s="60"/>
      <c r="D13" s="61"/>
      <c r="E13" s="62"/>
      <c r="F13" s="63">
        <f>SUM(F9:F12)</f>
        <v>3708.9929999999999</v>
      </c>
      <c r="L13" s="19"/>
      <c r="M13" s="19"/>
      <c r="N13" s="19"/>
      <c r="O13" s="19"/>
      <c r="P13" s="32"/>
      <c r="Q13" s="20"/>
      <c r="R13" s="16"/>
      <c r="S13" s="16"/>
      <c r="T13" s="29"/>
      <c r="U13" s="33"/>
      <c r="V13" s="19"/>
    </row>
    <row r="14" spans="1:22" ht="13.5" customHeight="1" x14ac:dyDescent="0.3">
      <c r="A14" s="58"/>
      <c r="B14" s="64" t="s">
        <v>17</v>
      </c>
      <c r="C14" s="60" t="s">
        <v>6</v>
      </c>
      <c r="D14" s="61">
        <v>50</v>
      </c>
      <c r="E14" s="62"/>
      <c r="F14" s="65">
        <f>F13*50/100</f>
        <v>1854.4965</v>
      </c>
      <c r="H14" s="13" t="s">
        <v>11</v>
      </c>
      <c r="J14" s="13" t="s">
        <v>11</v>
      </c>
      <c r="L14" s="19"/>
      <c r="M14" s="19"/>
      <c r="N14" s="19"/>
      <c r="O14" s="19"/>
      <c r="P14" s="32"/>
      <c r="Q14" s="28"/>
      <c r="R14" s="16"/>
      <c r="S14" s="16"/>
      <c r="T14" s="29"/>
      <c r="U14" s="12"/>
      <c r="V14" s="19"/>
    </row>
    <row r="15" spans="1:22" ht="15" customHeight="1" x14ac:dyDescent="0.3">
      <c r="A15" s="58"/>
      <c r="B15" s="64" t="s">
        <v>12</v>
      </c>
      <c r="C15" s="60"/>
      <c r="D15" s="61"/>
      <c r="E15" s="62"/>
      <c r="F15" s="66">
        <f>SUM(F13:F14)</f>
        <v>5563.4894999999997</v>
      </c>
      <c r="L15" s="19"/>
      <c r="M15" s="19"/>
      <c r="N15" s="19"/>
      <c r="O15" s="19"/>
      <c r="P15" s="32"/>
      <c r="Q15" s="28"/>
      <c r="R15" s="16"/>
      <c r="S15" s="16"/>
      <c r="T15" s="29"/>
      <c r="U15" s="12"/>
      <c r="V15" s="19"/>
    </row>
    <row r="16" spans="1:22" ht="14.25" customHeight="1" x14ac:dyDescent="0.3">
      <c r="A16" s="67"/>
      <c r="B16" s="68" t="s">
        <v>24</v>
      </c>
      <c r="C16" s="45" t="s">
        <v>6</v>
      </c>
      <c r="D16" s="69">
        <v>25</v>
      </c>
      <c r="E16" s="70"/>
      <c r="F16" s="71">
        <f>F15*25/100</f>
        <v>1390.8723749999999</v>
      </c>
      <c r="L16" s="19"/>
      <c r="M16" s="19"/>
      <c r="N16" s="19"/>
      <c r="O16" s="19"/>
      <c r="P16" s="32"/>
      <c r="Q16" s="10"/>
      <c r="R16" s="16"/>
      <c r="S16" s="16"/>
      <c r="T16" s="29"/>
      <c r="U16" s="12"/>
      <c r="V16" s="19"/>
    </row>
    <row r="17" spans="1:22" ht="15.75" customHeight="1" thickBot="1" x14ac:dyDescent="0.35">
      <c r="A17" s="67"/>
      <c r="B17" s="72" t="s">
        <v>30</v>
      </c>
      <c r="C17" s="45"/>
      <c r="D17" s="73"/>
      <c r="E17" s="70"/>
      <c r="F17" s="74">
        <f>SUM(F15:F16)</f>
        <v>6954.3618749999996</v>
      </c>
      <c r="L17" s="19"/>
      <c r="M17" s="19"/>
      <c r="N17" s="19"/>
      <c r="O17" s="19"/>
      <c r="P17" s="32"/>
      <c r="Q17" s="20"/>
      <c r="R17" s="16"/>
      <c r="S17" s="16"/>
      <c r="T17" s="29"/>
      <c r="U17" s="33"/>
      <c r="V17" s="19"/>
    </row>
    <row r="18" spans="1:22" ht="19.5" thickBot="1" x14ac:dyDescent="0.35">
      <c r="A18" s="75" t="s">
        <v>4</v>
      </c>
      <c r="B18" s="76" t="s">
        <v>28</v>
      </c>
      <c r="C18" s="77" t="s">
        <v>6</v>
      </c>
      <c r="D18" s="100">
        <v>34.75</v>
      </c>
      <c r="E18" s="79"/>
      <c r="F18" s="80">
        <f>F17*34.75/100</f>
        <v>2416.6407515624996</v>
      </c>
      <c r="L18" s="19"/>
      <c r="M18" s="19"/>
      <c r="N18" s="19"/>
      <c r="O18" s="19"/>
      <c r="P18" s="27"/>
      <c r="Q18" s="20"/>
      <c r="R18" s="22"/>
      <c r="S18" s="22"/>
      <c r="T18" s="34"/>
      <c r="U18" s="12"/>
      <c r="V18" s="19"/>
    </row>
    <row r="19" spans="1:22" ht="19.5" thickBot="1" x14ac:dyDescent="0.35">
      <c r="A19" s="81"/>
      <c r="B19" s="82" t="s">
        <v>20</v>
      </c>
      <c r="C19" s="83"/>
      <c r="D19" s="84"/>
      <c r="E19" s="85"/>
      <c r="F19" s="86">
        <f>SUM(F17:F18)</f>
        <v>9371.0026265624983</v>
      </c>
      <c r="L19" s="19"/>
      <c r="M19" s="19"/>
      <c r="N19" s="19"/>
      <c r="O19" s="19"/>
      <c r="P19" s="32"/>
      <c r="Q19" s="20"/>
      <c r="R19" s="16"/>
      <c r="S19" s="16"/>
      <c r="T19" s="29"/>
      <c r="U19" s="33"/>
      <c r="V19" s="19"/>
    </row>
    <row r="20" spans="1:22" ht="18.75" x14ac:dyDescent="0.3">
      <c r="A20" s="41" t="s">
        <v>5</v>
      </c>
      <c r="B20" s="87" t="s">
        <v>36</v>
      </c>
      <c r="C20" s="88"/>
      <c r="D20" s="89"/>
      <c r="E20" s="90"/>
      <c r="F20" s="91"/>
      <c r="L20" s="19"/>
      <c r="M20" s="19"/>
      <c r="N20" s="19"/>
      <c r="O20" s="19"/>
      <c r="P20" s="27"/>
      <c r="Q20" s="20"/>
      <c r="R20" s="16"/>
      <c r="S20" s="16"/>
      <c r="T20" s="35"/>
      <c r="U20" s="33"/>
      <c r="V20" s="19"/>
    </row>
    <row r="21" spans="1:22" ht="15.75" customHeight="1" x14ac:dyDescent="0.3">
      <c r="A21" s="92"/>
      <c r="B21" s="93" t="s">
        <v>45</v>
      </c>
      <c r="C21" s="94" t="s">
        <v>21</v>
      </c>
      <c r="D21" s="95">
        <v>165</v>
      </c>
      <c r="E21" s="47">
        <v>2.1</v>
      </c>
      <c r="F21" s="96">
        <f>D21*E21</f>
        <v>346.5</v>
      </c>
      <c r="L21" s="19"/>
      <c r="M21" s="19"/>
      <c r="N21" s="19"/>
      <c r="O21" s="19"/>
      <c r="P21" s="32"/>
      <c r="Q21" s="4"/>
      <c r="R21" s="16"/>
      <c r="S21" s="11"/>
      <c r="T21" s="12"/>
      <c r="U21" s="12"/>
      <c r="V21" s="19"/>
    </row>
    <row r="22" spans="1:22" ht="16.5" customHeight="1" x14ac:dyDescent="0.3">
      <c r="A22" s="136"/>
      <c r="B22" s="137" t="s">
        <v>52</v>
      </c>
      <c r="C22" s="129" t="s">
        <v>21</v>
      </c>
      <c r="D22" s="130">
        <v>3.3</v>
      </c>
      <c r="E22" s="65">
        <v>16.399999999999999</v>
      </c>
      <c r="F22" s="138">
        <f>D22*E22</f>
        <v>54.11999999999999</v>
      </c>
      <c r="L22" s="19"/>
      <c r="M22" s="19"/>
      <c r="N22" s="19"/>
      <c r="O22" s="19"/>
      <c r="P22" s="32"/>
      <c r="Q22" s="4"/>
      <c r="R22" s="16"/>
      <c r="S22" s="11"/>
      <c r="T22" s="12"/>
      <c r="U22" s="12"/>
      <c r="V22" s="19"/>
    </row>
    <row r="23" spans="1:22" ht="16.5" customHeight="1" x14ac:dyDescent="0.3">
      <c r="A23" s="92"/>
      <c r="B23" s="139" t="s">
        <v>49</v>
      </c>
      <c r="C23" s="94"/>
      <c r="D23" s="97"/>
      <c r="E23" s="47"/>
      <c r="F23" s="96"/>
      <c r="L23" s="19"/>
      <c r="M23" s="19"/>
      <c r="N23" s="19"/>
      <c r="O23" s="19"/>
      <c r="P23" s="32"/>
      <c r="Q23" s="4"/>
      <c r="R23" s="135"/>
      <c r="S23" s="11"/>
      <c r="T23" s="12"/>
      <c r="U23" s="12"/>
      <c r="V23" s="19"/>
    </row>
    <row r="24" spans="1:22" ht="16.5" customHeight="1" x14ac:dyDescent="0.3">
      <c r="A24" s="92"/>
      <c r="B24" s="93" t="s">
        <v>50</v>
      </c>
      <c r="C24" s="94" t="s">
        <v>51</v>
      </c>
      <c r="D24" s="97">
        <v>64</v>
      </c>
      <c r="E24" s="47">
        <v>2.1</v>
      </c>
      <c r="F24" s="96">
        <f>D24*E24</f>
        <v>134.4</v>
      </c>
      <c r="L24" s="19"/>
      <c r="M24" s="19"/>
      <c r="N24" s="19"/>
      <c r="O24" s="19"/>
      <c r="P24" s="32"/>
      <c r="Q24" s="4"/>
      <c r="R24" s="135"/>
      <c r="S24" s="11"/>
      <c r="T24" s="12"/>
      <c r="U24" s="12"/>
      <c r="V24" s="19"/>
    </row>
    <row r="25" spans="1:22" ht="16.5" customHeight="1" thickBot="1" x14ac:dyDescent="0.35">
      <c r="A25" s="92"/>
      <c r="B25" s="93" t="s">
        <v>52</v>
      </c>
      <c r="C25" s="94" t="s">
        <v>51</v>
      </c>
      <c r="D25" s="97">
        <v>1.28</v>
      </c>
      <c r="E25" s="47">
        <v>16.399999999999999</v>
      </c>
      <c r="F25" s="96">
        <f>D25*E25</f>
        <v>20.991999999999997</v>
      </c>
      <c r="L25" s="19"/>
      <c r="M25" s="19"/>
      <c r="N25" s="19"/>
      <c r="O25" s="19"/>
      <c r="P25" s="32"/>
      <c r="Q25" s="4"/>
      <c r="R25" s="135"/>
      <c r="S25" s="11"/>
      <c r="T25" s="12"/>
      <c r="U25" s="12"/>
      <c r="V25" s="19"/>
    </row>
    <row r="26" spans="1:22" ht="17.25" customHeight="1" thickBot="1" x14ac:dyDescent="0.35">
      <c r="A26" s="98"/>
      <c r="B26" s="76" t="s">
        <v>53</v>
      </c>
      <c r="C26" s="99"/>
      <c r="D26" s="100"/>
      <c r="E26" s="80"/>
      <c r="F26" s="101">
        <f>SUM(F21:F25)</f>
        <v>556.01199999999994</v>
      </c>
      <c r="L26" s="19"/>
      <c r="M26" s="19"/>
      <c r="N26" s="19"/>
      <c r="O26" s="19"/>
      <c r="P26" s="36"/>
      <c r="Q26" s="20"/>
      <c r="R26" s="16"/>
      <c r="S26" s="16"/>
      <c r="T26" s="12"/>
      <c r="U26" s="33"/>
      <c r="V26" s="19"/>
    </row>
    <row r="27" spans="1:22" ht="19.5" thickBot="1" x14ac:dyDescent="0.35">
      <c r="A27" s="108" t="s">
        <v>7</v>
      </c>
      <c r="B27" s="140" t="s">
        <v>32</v>
      </c>
      <c r="C27" s="134"/>
      <c r="D27" s="110"/>
      <c r="E27" s="115"/>
      <c r="F27" s="141">
        <f>F17*50/100</f>
        <v>3477.1809374999998</v>
      </c>
      <c r="K27" s="13" t="s">
        <v>11</v>
      </c>
      <c r="L27" s="19"/>
      <c r="M27" s="19"/>
      <c r="N27" s="19"/>
      <c r="O27" s="19"/>
      <c r="P27" s="27"/>
      <c r="Q27" s="37"/>
      <c r="R27" s="16"/>
      <c r="S27" s="16"/>
      <c r="T27" s="12"/>
      <c r="U27" s="33"/>
      <c r="V27" s="19"/>
    </row>
    <row r="28" spans="1:22" ht="16.5" customHeight="1" thickBot="1" x14ac:dyDescent="0.35">
      <c r="A28" s="143"/>
      <c r="B28" s="112" t="s">
        <v>12</v>
      </c>
      <c r="C28" s="100"/>
      <c r="D28" s="99"/>
      <c r="E28" s="113"/>
      <c r="F28" s="101">
        <f>(F27+F26+F19)-0.01</f>
        <v>13404.185564062498</v>
      </c>
      <c r="L28" s="19"/>
      <c r="M28" s="19"/>
      <c r="N28" s="19"/>
      <c r="O28" s="19"/>
      <c r="P28" s="32"/>
      <c r="Q28" s="37"/>
      <c r="R28" s="16"/>
      <c r="S28" s="16"/>
      <c r="T28" s="12"/>
      <c r="U28" s="33"/>
      <c r="V28" s="19"/>
    </row>
    <row r="29" spans="1:22" ht="15.75" customHeight="1" x14ac:dyDescent="0.3">
      <c r="A29" s="102" t="s">
        <v>31</v>
      </c>
      <c r="B29" s="142" t="s">
        <v>38</v>
      </c>
      <c r="C29" s="103"/>
      <c r="D29" s="94"/>
      <c r="E29" s="97"/>
      <c r="F29" s="104"/>
      <c r="L29" s="19"/>
      <c r="M29" s="19"/>
      <c r="N29" s="19"/>
      <c r="O29" s="19"/>
      <c r="P29" s="27"/>
      <c r="Q29" s="37"/>
      <c r="R29" s="16"/>
      <c r="S29" s="16"/>
      <c r="T29" s="12"/>
      <c r="U29" s="33"/>
      <c r="V29" s="19"/>
    </row>
    <row r="30" spans="1:22" ht="15" customHeight="1" x14ac:dyDescent="0.3">
      <c r="A30" s="126"/>
      <c r="B30" s="127" t="s">
        <v>39</v>
      </c>
      <c r="C30" s="128" t="s">
        <v>40</v>
      </c>
      <c r="D30" s="129">
        <v>4.9909999999999997</v>
      </c>
      <c r="E30" s="130">
        <v>0.98</v>
      </c>
      <c r="F30" s="65">
        <f>E30*D30</f>
        <v>4.8911799999999994</v>
      </c>
      <c r="L30" s="19"/>
      <c r="M30" s="19"/>
      <c r="N30" s="19"/>
      <c r="O30" s="19"/>
      <c r="P30" s="27"/>
      <c r="Q30" s="37"/>
      <c r="R30" s="16"/>
      <c r="S30" s="16"/>
      <c r="T30" s="12"/>
      <c r="U30" s="33"/>
      <c r="V30" s="19"/>
    </row>
    <row r="31" spans="1:22" ht="18.75" x14ac:dyDescent="0.3">
      <c r="A31" s="131"/>
      <c r="B31" s="133" t="s">
        <v>41</v>
      </c>
      <c r="C31" s="60" t="s">
        <v>47</v>
      </c>
      <c r="D31" s="61">
        <v>200</v>
      </c>
      <c r="E31" s="132"/>
      <c r="F31" s="66">
        <v>297.5</v>
      </c>
      <c r="H31" s="13"/>
      <c r="L31" s="19"/>
      <c r="M31" s="19"/>
      <c r="N31" s="19"/>
      <c r="O31" s="19"/>
      <c r="P31" s="27"/>
      <c r="Q31" s="37"/>
      <c r="R31" s="16"/>
      <c r="S31" s="16"/>
      <c r="T31" s="12"/>
      <c r="U31" s="33"/>
      <c r="V31" s="19"/>
    </row>
    <row r="32" spans="1:22" ht="18.75" x14ac:dyDescent="0.3">
      <c r="A32" s="131"/>
      <c r="B32" s="133" t="s">
        <v>44</v>
      </c>
      <c r="C32" s="60"/>
      <c r="D32" s="61"/>
      <c r="E32" s="132"/>
      <c r="F32" s="66">
        <v>400</v>
      </c>
      <c r="L32" s="19"/>
      <c r="M32" s="19"/>
      <c r="N32" s="19"/>
      <c r="O32" s="19"/>
      <c r="P32" s="27"/>
      <c r="Q32" s="37"/>
      <c r="R32" s="18"/>
      <c r="S32" s="18"/>
      <c r="T32" s="12"/>
      <c r="U32" s="33"/>
      <c r="V32" s="19"/>
    </row>
    <row r="33" spans="1:22" ht="17.25" customHeight="1" thickBot="1" x14ac:dyDescent="0.35">
      <c r="A33" s="105"/>
      <c r="B33" s="106" t="s">
        <v>42</v>
      </c>
      <c r="C33" s="84" t="s">
        <v>11</v>
      </c>
      <c r="D33" s="83" t="s">
        <v>11</v>
      </c>
      <c r="E33" s="111" t="s">
        <v>11</v>
      </c>
      <c r="F33" s="107">
        <f>F30+F31+F32</f>
        <v>702.39118000000008</v>
      </c>
      <c r="L33" s="19"/>
      <c r="M33" s="19"/>
      <c r="N33" s="19"/>
      <c r="O33" s="19"/>
      <c r="P33" s="27"/>
      <c r="Q33" s="37"/>
      <c r="R33" s="16"/>
      <c r="S33" s="16"/>
      <c r="T33" s="12"/>
      <c r="U33" s="33"/>
      <c r="V33" s="19"/>
    </row>
    <row r="34" spans="1:22" ht="19.5" thickBot="1" x14ac:dyDescent="0.35">
      <c r="A34" s="75"/>
      <c r="B34" s="112" t="s">
        <v>27</v>
      </c>
      <c r="C34" s="100"/>
      <c r="D34" s="99"/>
      <c r="E34" s="113"/>
      <c r="F34" s="101">
        <f>F33+F28</f>
        <v>14106.576744062499</v>
      </c>
      <c r="L34" s="19"/>
      <c r="M34" s="19"/>
      <c r="N34" s="19"/>
      <c r="O34" s="19"/>
      <c r="P34" s="27"/>
      <c r="Q34" s="37"/>
      <c r="R34" s="16"/>
      <c r="S34" s="16"/>
      <c r="T34" s="12"/>
      <c r="U34" s="33"/>
      <c r="V34" s="19"/>
    </row>
    <row r="35" spans="1:22" ht="19.5" thickBot="1" x14ac:dyDescent="0.35">
      <c r="A35" s="108" t="s">
        <v>18</v>
      </c>
      <c r="B35" s="114" t="s">
        <v>22</v>
      </c>
      <c r="C35" s="109" t="s">
        <v>6</v>
      </c>
      <c r="D35" s="110">
        <v>5</v>
      </c>
      <c r="E35" s="115"/>
      <c r="F35" s="116">
        <f>F34*0.05</f>
        <v>705.32883720312498</v>
      </c>
      <c r="L35" s="19"/>
      <c r="M35" s="19"/>
      <c r="N35" s="19"/>
      <c r="O35" s="19"/>
      <c r="P35" s="27"/>
      <c r="Q35" s="4"/>
      <c r="R35" s="16"/>
      <c r="S35" s="16"/>
      <c r="T35" s="12"/>
      <c r="U35" s="12"/>
      <c r="V35" s="19"/>
    </row>
    <row r="36" spans="1:22" ht="19.5" thickBot="1" x14ac:dyDescent="0.35">
      <c r="A36" s="75"/>
      <c r="B36" s="112" t="s">
        <v>12</v>
      </c>
      <c r="C36" s="78"/>
      <c r="D36" s="77"/>
      <c r="E36" s="117"/>
      <c r="F36" s="101">
        <f>SUM(F34:F35)</f>
        <v>14811.905581265624</v>
      </c>
      <c r="L36" s="19"/>
      <c r="M36" s="19"/>
      <c r="N36" s="19"/>
      <c r="O36" s="19"/>
      <c r="P36" s="27"/>
      <c r="Q36" s="37"/>
      <c r="R36" s="22"/>
      <c r="S36" s="22"/>
      <c r="T36" s="33"/>
      <c r="U36" s="33"/>
      <c r="V36" s="19"/>
    </row>
    <row r="37" spans="1:22" ht="19.5" thickBot="1" x14ac:dyDescent="0.35">
      <c r="A37" s="75" t="s">
        <v>34</v>
      </c>
      <c r="B37" s="118" t="s">
        <v>43</v>
      </c>
      <c r="C37" s="100"/>
      <c r="D37" s="99"/>
      <c r="E37" s="113"/>
      <c r="F37" s="80">
        <v>188.09</v>
      </c>
      <c r="L37" s="19"/>
      <c r="M37" s="19"/>
      <c r="N37" s="19"/>
      <c r="O37" s="19"/>
      <c r="P37" s="27"/>
      <c r="Q37" s="4"/>
      <c r="R37" s="16"/>
      <c r="S37" s="16"/>
      <c r="T37" s="12"/>
      <c r="U37" s="12"/>
      <c r="V37" s="19"/>
    </row>
    <row r="38" spans="1:22" ht="19.5" thickBot="1" x14ac:dyDescent="0.35">
      <c r="A38" s="81"/>
      <c r="B38" s="106" t="s">
        <v>54</v>
      </c>
      <c r="C38" s="119"/>
      <c r="D38" s="94"/>
      <c r="E38" s="97"/>
      <c r="F38" s="104">
        <f>SUM(F36:F37)</f>
        <v>14999.995581265624</v>
      </c>
      <c r="L38" s="19"/>
      <c r="M38" s="19"/>
      <c r="N38" s="19"/>
      <c r="O38" s="19"/>
      <c r="P38" s="32"/>
      <c r="Q38" s="37"/>
      <c r="R38" s="16"/>
      <c r="S38" s="16"/>
      <c r="T38" s="12"/>
      <c r="U38" s="33"/>
      <c r="V38" s="19"/>
    </row>
    <row r="39" spans="1:22" ht="19.149999999999999" customHeight="1" x14ac:dyDescent="0.3">
      <c r="A39" s="120"/>
      <c r="B39" s="121"/>
      <c r="C39" s="121"/>
      <c r="D39" s="162"/>
      <c r="E39" s="162"/>
      <c r="F39" s="162"/>
      <c r="L39" s="19"/>
      <c r="M39" s="19"/>
      <c r="N39" s="19"/>
      <c r="O39" s="19"/>
      <c r="P39" s="8"/>
      <c r="Q39" s="10"/>
      <c r="R39" s="9"/>
      <c r="S39" s="163"/>
      <c r="T39" s="164"/>
      <c r="U39" s="164"/>
      <c r="V39" s="19"/>
    </row>
    <row r="40" spans="1:22" ht="27.6" customHeight="1" x14ac:dyDescent="0.25">
      <c r="A40" s="122"/>
      <c r="B40" s="123"/>
      <c r="C40" s="103"/>
      <c r="D40" s="167"/>
      <c r="E40" s="167"/>
      <c r="F40" s="167"/>
      <c r="L40" s="19"/>
      <c r="M40" s="19"/>
      <c r="N40" s="19"/>
      <c r="O40" s="19"/>
      <c r="P40" s="3"/>
      <c r="Q40" s="1"/>
      <c r="R40" s="17"/>
      <c r="S40" s="163"/>
      <c r="T40" s="164"/>
      <c r="U40" s="164"/>
      <c r="V40" s="19"/>
    </row>
    <row r="41" spans="1:22" x14ac:dyDescent="0.2">
      <c r="B41" s="156"/>
    </row>
  </sheetData>
  <mergeCells count="12">
    <mergeCell ref="D39:F39"/>
    <mergeCell ref="S40:U40"/>
    <mergeCell ref="P3:U3"/>
    <mergeCell ref="P4:U4"/>
    <mergeCell ref="S39:U39"/>
    <mergeCell ref="D40:F40"/>
    <mergeCell ref="P1:T1"/>
    <mergeCell ref="A1:D1"/>
    <mergeCell ref="A2:F2"/>
    <mergeCell ref="A3:F3"/>
    <mergeCell ref="A4:F4"/>
    <mergeCell ref="P2:U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золотарник-косьба 1га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Дядюк Ольга</cp:lastModifiedBy>
  <cp:lastPrinted>2025-02-14T08:38:10Z</cp:lastPrinted>
  <dcterms:created xsi:type="dcterms:W3CDTF">1996-10-08T23:32:33Z</dcterms:created>
  <dcterms:modified xsi:type="dcterms:W3CDTF">2025-03-19T10:11:05Z</dcterms:modified>
</cp:coreProperties>
</file>